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 " sheetId="1" r:id="rId1"/>
  </sheets>
  <definedNames>
    <definedName name="_xlnm.Print_Area" localSheetId="0">'VC IMAG '!$A$1:$H$42</definedName>
    <definedName name="_xlnm.Print_Titles" localSheetId="0">'VC IMAG '!$7:$7</definedName>
  </definedNames>
  <calcPr fullCalcOnLoad="1"/>
</workbook>
</file>

<file path=xl/sharedStrings.xml><?xml version="1.0" encoding="utf-8"?>
<sst xmlns="http://schemas.openxmlformats.org/spreadsheetml/2006/main" count="45" uniqueCount="45">
  <si>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</si>
  <si>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</si>
  <si>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</si>
  <si>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</si>
  <si>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</si>
  <si>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</si>
  <si>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</si>
  <si>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</si>
  <si>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</si>
  <si>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NEURORAD SRL</t>
  </si>
  <si>
    <t>SC CENTRUL MEDICAL SFANTA MARIA SRL</t>
  </si>
  <si>
    <t>SC RMN DETECT SRL</t>
  </si>
  <si>
    <t>SC SI-DI GRUP SRL</t>
  </si>
  <si>
    <t>SC SELFMED CLINIQUE SRL</t>
  </si>
  <si>
    <t>SC MED LIFE SA</t>
  </si>
  <si>
    <t>ASOCIATIA ONCOHELP</t>
  </si>
  <si>
    <t>TOTAL PUNCTAJ CRITERIU EVALUARE</t>
  </si>
  <si>
    <t>TOTAL PUNCTAJ CRITERIU DISPONIBILITATE</t>
  </si>
  <si>
    <t>SPITALUL CLINIC DE URGENTA PENTRU COPII LOUIS TURCANU TIMISOARA</t>
  </si>
  <si>
    <t>SPITALUL ORASENESC SANNICOLAU MARE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</si>
  <si>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</si>
  <si>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</si>
  <si>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</si>
  <si>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</si>
  <si>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</si>
  <si>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</si>
  <si>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MATERNA CARE SRL</t>
  </si>
  <si>
    <t>CENTRALIZATOR SERVICII PARACLINICE- NR.PUNCTE, VALOAREA PUNCTULUI, VALORI CONTRACT</t>
  </si>
  <si>
    <t>RADIOLOGIE- IMAGISTICA MEDICALA</t>
  </si>
  <si>
    <t>SCM NEUROMED - PUNCT DE LUCRU 16 DECEMBRIE 1989 NR. 43</t>
  </si>
  <si>
    <t>SCM NEUROMED - PUNCT DE LUCRU L.REBREANU NR. 104</t>
  </si>
  <si>
    <t>SC BIRSASTEANU IMAGING SOLUTIONS SRL</t>
  </si>
  <si>
    <t>SC MEDICI'S SRL</t>
  </si>
  <si>
    <t>SPITALUL MUNICIPAL THEODOR ANDREI LUGOJ</t>
  </si>
  <si>
    <t>SPITALUL DR. KARL DIEL JIMBOLIA</t>
  </si>
  <si>
    <t>SPITALUL CLINIC MUNICIPAL DE URGENTA TIMISOARA</t>
  </si>
  <si>
    <t>SPITALUL CLINIC DE BOLI INFECTIOASE SI PNEUMOFTIZIOLOGIE DR.VICTOR BABAES TIMISOARA</t>
  </si>
  <si>
    <t>SC CENTRUL MEDICAL ORTOPEDICS SRL</t>
  </si>
  <si>
    <t>SC RMN IMAGISTICAS SRL</t>
  </si>
  <si>
    <t>SPITALUL CLINIC JUDETEAN TIMISOARA</t>
  </si>
  <si>
    <t>SC CENTRUL MEDICAL UNIREA - PUNCT DE LUCRU SANNICOLAU MARE (fuziune prin absorbtie a SC CENTRUL DE RADIOIMAGISTICA BIRSASTEANU SRL)</t>
  </si>
  <si>
    <t>SC CENTRUL MEDICAL UNIREA - PUNCT DE LUCRU STR. VIDRIGHIN (fuziune prin absorbtie a SC CENTRUL DE RADIOIMAGISTICA BIRSASTEANU SRL)</t>
  </si>
  <si>
    <t>SC CENTRUL MEDICAL UNIREA - PUNCT DE LUCRU LUGOJ (fuziune prin absorbtie a SC CENTRUL DE RADIOIMAGISTICA BIRSASTEANU SRL)</t>
  </si>
  <si>
    <t>TOTAL VALOARE MARTIE 2023 (FORMULA)</t>
  </si>
  <si>
    <t>TOTAL VALOARE MARTIE 2023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</si>
</sst>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7">
    <font>
      <sz val="10"/>
      <name val="Arial"/>
      <family val="0"/>
    </font>
    <font>
      <sz val="1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" fontId="7" fillId="0" borderId="0" xfId="0" applyNumberFormat="1" applyFont="1" applyFill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4" fontId="1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9" fillId="0" borderId="11" xfId="0" applyNumberFormat="1" applyFont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13" xfId="0" applyNumberFormat="1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SheetLayoutView="75" zoomScalePageLayoutView="0" workbookViewId="0" topLeftCell="A1">
      <selection activeCell="C39" sqref="C39:C42"/>
    </sheetView>
  </sheetViews>
  <sheetFormatPr defaultColWidth="9.140625" defaultRowHeight="12.75"/>
  <cols>
    <col min="1" max="1" width="10.8515625" style="2" customWidth="1"/>
    <col min="2" max="2" width="45.28125" style="2" customWidth="1"/>
    <col min="3" max="3" width="21.00390625" style="2" customWidth="1"/>
    <col min="4" max="4" width="21.00390625" style="4" customWidth="1"/>
    <col min="5" max="5" width="21.8515625" style="4" customWidth="1"/>
    <col min="6" max="6" width="19.7109375" style="4" customWidth="1"/>
    <col min="7" max="7" width="21.140625" style="5" hidden="1" customWidth="1"/>
    <col min="8" max="8" width="21.140625" style="5" customWidth="1"/>
    <col min="9" max="15" width="20.7109375" style="2" customWidth="1"/>
    <col min="16" max="16384" width="9.140625" style="2" customWidth="1"/>
  </cols>
  <sheetData>
    <row r="1" spans="2:8" ht="24.75" customHeight="1">
      <c r="B1" s="3"/>
      <c r="H1" s="6"/>
    </row>
    <row r="2" spans="1:7" s="9" customFormat="1" ht="24" customHeight="1">
      <c r="A2" s="7" t="s">
        <v>27</v>
      </c>
      <c r="B2" s="3"/>
      <c r="C2" s="2"/>
      <c r="D2" s="4"/>
      <c r="E2" s="4"/>
      <c r="F2" s="8"/>
      <c r="G2" s="6"/>
    </row>
    <row r="3" spans="1:8" s="9" customFormat="1" ht="22.5" customHeight="1">
      <c r="A3" s="7" t="s">
        <v>28</v>
      </c>
      <c r="B3" s="10"/>
      <c r="C3" s="10"/>
      <c r="D3" s="8"/>
      <c r="E3" s="8"/>
      <c r="F3" s="8"/>
      <c r="G3" s="6"/>
      <c r="H3" s="6"/>
    </row>
    <row r="4" spans="1:6" ht="19.5">
      <c r="A4" s="11"/>
      <c r="B4" s="11"/>
      <c r="C4" s="11"/>
      <c r="D4" s="12"/>
      <c r="E4" s="12"/>
      <c r="F4" s="12"/>
    </row>
    <row r="5" spans="1:6" ht="19.5">
      <c r="A5" s="11"/>
      <c r="B5" s="11"/>
      <c r="C5" s="11"/>
      <c r="D5" s="12"/>
      <c r="E5" s="12"/>
      <c r="F5" s="12"/>
    </row>
    <row r="6" spans="3:8" ht="33" customHeight="1">
      <c r="C6" s="43" t="s">
        <v>24</v>
      </c>
      <c r="D6" s="44"/>
      <c r="E6" s="43" t="s">
        <v>25</v>
      </c>
      <c r="F6" s="44"/>
      <c r="G6" s="13"/>
      <c r="H6" s="13"/>
    </row>
    <row r="7" spans="1:8" s="9" customFormat="1" ht="86.25" customHeight="1">
      <c r="A7" s="39" t="s">
        <v>0</v>
      </c>
      <c r="B7" s="40" t="s">
        <v>1</v>
      </c>
      <c r="C7" s="39" t="s">
        <v>2</v>
      </c>
      <c r="D7" s="41" t="s">
        <v>3</v>
      </c>
      <c r="E7" s="39" t="s">
        <v>6</v>
      </c>
      <c r="F7" s="42" t="s">
        <v>4</v>
      </c>
      <c r="G7" s="14" t="s">
        <v>43</v>
      </c>
      <c r="H7" s="14" t="s">
        <v>44</v>
      </c>
    </row>
    <row r="8" spans="1:8" s="9" customFormat="1" ht="86.25" customHeight="1">
      <c r="A8" s="15">
        <v>1</v>
      </c>
      <c r="B8" s="37" t="s">
        <v>41</v>
      </c>
      <c r="C8" s="1">
        <v>1368.75</v>
      </c>
      <c r="D8" s="1">
        <f aca="true" t="shared" si="0" ref="D8:D33">C8*$C$37</f>
        <v>166714.13883571292</v>
      </c>
      <c r="E8" s="1">
        <v>30</v>
      </c>
      <c r="F8" s="1">
        <f aca="true" t="shared" si="1" ref="F8:F33">E8*$F$37</f>
        <v>11987.194875000001</v>
      </c>
      <c r="G8" s="1">
        <f>D8+F8</f>
        <v>178701.3337107129</v>
      </c>
      <c r="H8" s="1">
        <f>ROUND(G8,2)</f>
        <v>178701.33</v>
      </c>
    </row>
    <row r="9" spans="1:8" s="9" customFormat="1" ht="86.25" customHeight="1">
      <c r="A9" s="15">
        <v>1</v>
      </c>
      <c r="B9" s="37" t="s">
        <v>40</v>
      </c>
      <c r="C9" s="1">
        <v>246.66</v>
      </c>
      <c r="D9" s="1">
        <f t="shared" si="0"/>
        <v>30043.258071391374</v>
      </c>
      <c r="E9" s="1">
        <v>0</v>
      </c>
      <c r="F9" s="1">
        <f t="shared" si="1"/>
        <v>0</v>
      </c>
      <c r="G9" s="1">
        <f>D9+F9</f>
        <v>30043.258071391374</v>
      </c>
      <c r="H9" s="1">
        <f>ROUND(G9,2)</f>
        <v>30043.26</v>
      </c>
    </row>
    <row r="10" spans="1:8" s="9" customFormat="1" ht="86.25" customHeight="1">
      <c r="A10" s="15">
        <v>1</v>
      </c>
      <c r="B10" s="37" t="s">
        <v>42</v>
      </c>
      <c r="C10" s="1">
        <v>202</v>
      </c>
      <c r="D10" s="1">
        <f t="shared" si="0"/>
        <v>24603.657384339</v>
      </c>
      <c r="E10" s="1">
        <v>0</v>
      </c>
      <c r="F10" s="1">
        <f t="shared" si="1"/>
        <v>0</v>
      </c>
      <c r="G10" s="1">
        <f>D10+F10</f>
        <v>24603.657384339</v>
      </c>
      <c r="H10" s="1">
        <f>ROUND(G10,2)</f>
        <v>24603.66</v>
      </c>
    </row>
    <row r="11" spans="1:8" ht="45" customHeight="1">
      <c r="A11" s="15">
        <v>2</v>
      </c>
      <c r="B11" s="37" t="s">
        <v>11</v>
      </c>
      <c r="C11" s="1">
        <f>321.58-40</f>
        <v>281.58</v>
      </c>
      <c r="D11" s="1">
        <f t="shared" si="0"/>
        <v>34296.52399149592</v>
      </c>
      <c r="E11" s="1">
        <v>0</v>
      </c>
      <c r="F11" s="1">
        <f t="shared" si="1"/>
        <v>0</v>
      </c>
      <c r="G11" s="1">
        <f aca="true" t="shared" si="2" ref="G11:G33">D11+F11</f>
        <v>34296.52399149592</v>
      </c>
      <c r="H11" s="1">
        <f>ROUND(G11,2)</f>
        <v>34296.52</v>
      </c>
    </row>
    <row r="12" spans="1:8" ht="55.5" customHeight="1">
      <c r="A12" s="15">
        <v>3</v>
      </c>
      <c r="B12" s="37" t="s">
        <v>29</v>
      </c>
      <c r="C12" s="1">
        <f>1387-37-20</f>
        <v>1330</v>
      </c>
      <c r="D12" s="1">
        <f t="shared" si="0"/>
        <v>161994.37782757857</v>
      </c>
      <c r="E12" s="1">
        <v>60</v>
      </c>
      <c r="F12" s="1">
        <f t="shared" si="1"/>
        <v>23974.389750000002</v>
      </c>
      <c r="G12" s="1">
        <f t="shared" si="2"/>
        <v>185968.76757757858</v>
      </c>
      <c r="H12" s="1">
        <f aca="true" t="shared" si="3" ref="H12:H32">ROUND(G12,2)</f>
        <v>185968.77</v>
      </c>
    </row>
    <row r="13" spans="1:8" ht="53.25" customHeight="1">
      <c r="A13" s="15">
        <v>3</v>
      </c>
      <c r="B13" s="37" t="s">
        <v>30</v>
      </c>
      <c r="C13" s="1">
        <f>89.38-23</f>
        <v>66.38</v>
      </c>
      <c r="D13" s="1">
        <f t="shared" si="0"/>
        <v>8085.102857289222</v>
      </c>
      <c r="E13" s="1">
        <f>30-30</f>
        <v>0</v>
      </c>
      <c r="F13" s="1">
        <f t="shared" si="1"/>
        <v>0</v>
      </c>
      <c r="G13" s="1">
        <f t="shared" si="2"/>
        <v>8085.102857289222</v>
      </c>
      <c r="H13" s="1">
        <f t="shared" si="3"/>
        <v>8085.1</v>
      </c>
    </row>
    <row r="14" spans="1:8" ht="45" customHeight="1">
      <c r="A14" s="15">
        <v>4</v>
      </c>
      <c r="B14" s="37" t="s">
        <v>8</v>
      </c>
      <c r="C14" s="1">
        <f>709.8+19.37</f>
        <v>729.17</v>
      </c>
      <c r="D14" s="1">
        <f t="shared" si="0"/>
        <v>88813.11314325975</v>
      </c>
      <c r="E14" s="1">
        <v>30</v>
      </c>
      <c r="F14" s="1">
        <f t="shared" si="1"/>
        <v>11987.194875000001</v>
      </c>
      <c r="G14" s="1">
        <f t="shared" si="2"/>
        <v>100800.30801825975</v>
      </c>
      <c r="H14" s="1">
        <f t="shared" si="3"/>
        <v>100800.31</v>
      </c>
    </row>
    <row r="15" spans="1:8" ht="45" customHeight="1">
      <c r="A15" s="15">
        <v>5</v>
      </c>
      <c r="B15" s="37" t="s">
        <v>31</v>
      </c>
      <c r="C15" s="1">
        <f>311.17-6.67</f>
        <v>304.5</v>
      </c>
      <c r="D15" s="1">
        <f t="shared" si="0"/>
        <v>37088.18650262983</v>
      </c>
      <c r="E15" s="1">
        <v>30</v>
      </c>
      <c r="F15" s="1">
        <f t="shared" si="1"/>
        <v>11987.194875000001</v>
      </c>
      <c r="G15" s="1">
        <f t="shared" si="2"/>
        <v>49075.381377629834</v>
      </c>
      <c r="H15" s="1">
        <f t="shared" si="3"/>
        <v>49075.38</v>
      </c>
    </row>
    <row r="16" spans="1:8" ht="45" customHeight="1">
      <c r="A16" s="15">
        <v>6</v>
      </c>
      <c r="B16" s="37" t="s">
        <v>10</v>
      </c>
      <c r="C16" s="1">
        <v>360.2</v>
      </c>
      <c r="D16" s="1">
        <f t="shared" si="0"/>
        <v>43872.46232593519</v>
      </c>
      <c r="E16" s="1">
        <v>30</v>
      </c>
      <c r="F16" s="1">
        <f t="shared" si="1"/>
        <v>11987.194875000001</v>
      </c>
      <c r="G16" s="1">
        <f t="shared" si="2"/>
        <v>55859.65720093519</v>
      </c>
      <c r="H16" s="1">
        <f t="shared" si="3"/>
        <v>55859.66</v>
      </c>
    </row>
    <row r="17" spans="1:8" ht="45" customHeight="1">
      <c r="A17" s="15">
        <v>7</v>
      </c>
      <c r="B17" s="37" t="s">
        <v>14</v>
      </c>
      <c r="C17" s="1">
        <f>665.27-4-30+4</f>
        <v>635.27</v>
      </c>
      <c r="D17" s="1">
        <f t="shared" si="0"/>
        <v>77376.06646806454</v>
      </c>
      <c r="E17" s="1">
        <v>30</v>
      </c>
      <c r="F17" s="1">
        <f t="shared" si="1"/>
        <v>11987.194875000001</v>
      </c>
      <c r="G17" s="1">
        <f t="shared" si="2"/>
        <v>89363.26134306454</v>
      </c>
      <c r="H17" s="1">
        <f t="shared" si="3"/>
        <v>89363.26</v>
      </c>
    </row>
    <row r="18" spans="1:8" ht="59.25" customHeight="1">
      <c r="A18" s="15">
        <v>8</v>
      </c>
      <c r="B18" s="37" t="s">
        <v>36</v>
      </c>
      <c r="C18" s="1">
        <f>829.02+7+183.83</f>
        <v>1019.85</v>
      </c>
      <c r="D18" s="1">
        <f t="shared" si="0"/>
        <v>124218.01971989173</v>
      </c>
      <c r="E18" s="16">
        <f>30</f>
        <v>30</v>
      </c>
      <c r="F18" s="1">
        <f t="shared" si="1"/>
        <v>11987.194875000001</v>
      </c>
      <c r="G18" s="1">
        <f t="shared" si="2"/>
        <v>136205.21459489173</v>
      </c>
      <c r="H18" s="1">
        <f t="shared" si="3"/>
        <v>136205.21</v>
      </c>
    </row>
    <row r="19" spans="1:8" ht="59.25" customHeight="1">
      <c r="A19" s="15">
        <v>9</v>
      </c>
      <c r="B19" s="37" t="s">
        <v>38</v>
      </c>
      <c r="C19" s="1">
        <f>726.66-33.33</f>
        <v>693.3299999999999</v>
      </c>
      <c r="D19" s="1">
        <f t="shared" si="0"/>
        <v>84447.79096180078</v>
      </c>
      <c r="E19" s="16">
        <v>30</v>
      </c>
      <c r="F19" s="1">
        <f t="shared" si="1"/>
        <v>11987.194875000001</v>
      </c>
      <c r="G19" s="1">
        <f t="shared" si="2"/>
        <v>96434.98583680078</v>
      </c>
      <c r="H19" s="1">
        <f t="shared" si="3"/>
        <v>96434.99</v>
      </c>
    </row>
    <row r="20" spans="1:8" ht="45" customHeight="1">
      <c r="A20" s="15">
        <v>10</v>
      </c>
      <c r="B20" s="37" t="s">
        <v>32</v>
      </c>
      <c r="C20" s="1">
        <v>211.17</v>
      </c>
      <c r="D20" s="1">
        <f t="shared" si="0"/>
        <v>25720.565989360726</v>
      </c>
      <c r="E20" s="1">
        <v>0</v>
      </c>
      <c r="F20" s="1">
        <f t="shared" si="1"/>
        <v>0</v>
      </c>
      <c r="G20" s="1">
        <f t="shared" si="2"/>
        <v>25720.565989360726</v>
      </c>
      <c r="H20" s="1">
        <f t="shared" si="3"/>
        <v>25720.57</v>
      </c>
    </row>
    <row r="21" spans="1:8" ht="45" customHeight="1">
      <c r="A21" s="15">
        <v>11</v>
      </c>
      <c r="B21" s="37" t="s">
        <v>19</v>
      </c>
      <c r="C21" s="1">
        <v>202.4</v>
      </c>
      <c r="D21" s="1">
        <f t="shared" si="0"/>
        <v>24652.377497971356</v>
      </c>
      <c r="E21" s="1">
        <v>0</v>
      </c>
      <c r="F21" s="1">
        <f t="shared" si="1"/>
        <v>0</v>
      </c>
      <c r="G21" s="1">
        <f t="shared" si="2"/>
        <v>24652.377497971356</v>
      </c>
      <c r="H21" s="1">
        <f t="shared" si="3"/>
        <v>24652.38</v>
      </c>
    </row>
    <row r="22" spans="1:8" ht="45" customHeight="1">
      <c r="A22" s="15">
        <v>12</v>
      </c>
      <c r="B22" s="37" t="s">
        <v>12</v>
      </c>
      <c r="C22" s="1">
        <v>219.6</v>
      </c>
      <c r="D22" s="1">
        <f t="shared" si="0"/>
        <v>26747.342384162595</v>
      </c>
      <c r="E22" s="1">
        <v>30</v>
      </c>
      <c r="F22" s="1">
        <f t="shared" si="1"/>
        <v>11987.194875000001</v>
      </c>
      <c r="G22" s="1">
        <f t="shared" si="2"/>
        <v>38734.53725916259</v>
      </c>
      <c r="H22" s="1">
        <f t="shared" si="3"/>
        <v>38734.54</v>
      </c>
    </row>
    <row r="23" spans="1:8" ht="45" customHeight="1">
      <c r="A23" s="15">
        <v>13</v>
      </c>
      <c r="B23" s="37" t="s">
        <v>7</v>
      </c>
      <c r="C23" s="1">
        <f>682-40-24.5</f>
        <v>617.5</v>
      </c>
      <c r="D23" s="1">
        <f t="shared" si="0"/>
        <v>75211.67541994719</v>
      </c>
      <c r="E23" s="1">
        <v>30</v>
      </c>
      <c r="F23" s="1">
        <f t="shared" si="1"/>
        <v>11987.194875000001</v>
      </c>
      <c r="G23" s="1">
        <f t="shared" si="2"/>
        <v>87198.87029494719</v>
      </c>
      <c r="H23" s="1">
        <f t="shared" si="3"/>
        <v>87198.87</v>
      </c>
    </row>
    <row r="24" spans="1:8" ht="45" customHeight="1">
      <c r="A24" s="15">
        <v>14</v>
      </c>
      <c r="B24" s="37" t="s">
        <v>9</v>
      </c>
      <c r="C24" s="1">
        <v>113.33</v>
      </c>
      <c r="D24" s="1">
        <f t="shared" si="0"/>
        <v>13803.626194886827</v>
      </c>
      <c r="E24" s="1">
        <v>30</v>
      </c>
      <c r="F24" s="1">
        <f t="shared" si="1"/>
        <v>11987.194875000001</v>
      </c>
      <c r="G24" s="1">
        <f t="shared" si="2"/>
        <v>25790.821069886828</v>
      </c>
      <c r="H24" s="1">
        <f t="shared" si="3"/>
        <v>25790.82</v>
      </c>
    </row>
    <row r="25" spans="1:8" ht="53.25" customHeight="1">
      <c r="A25" s="15">
        <v>15</v>
      </c>
      <c r="B25" s="37" t="s">
        <v>13</v>
      </c>
      <c r="C25" s="1">
        <v>445.5</v>
      </c>
      <c r="D25" s="1">
        <f t="shared" si="0"/>
        <v>54262.02655803478</v>
      </c>
      <c r="E25" s="1">
        <v>0</v>
      </c>
      <c r="F25" s="1">
        <f t="shared" si="1"/>
        <v>0</v>
      </c>
      <c r="G25" s="1">
        <f t="shared" si="2"/>
        <v>54262.02655803478</v>
      </c>
      <c r="H25" s="1">
        <f t="shared" si="3"/>
        <v>54262.03</v>
      </c>
    </row>
    <row r="26" spans="1:8" ht="45" customHeight="1">
      <c r="A26" s="15">
        <v>16</v>
      </c>
      <c r="B26" s="38" t="s">
        <v>15</v>
      </c>
      <c r="C26" s="1">
        <v>603.75</v>
      </c>
      <c r="D26" s="1">
        <f t="shared" si="0"/>
        <v>73536.92151383501</v>
      </c>
      <c r="E26" s="1">
        <v>30</v>
      </c>
      <c r="F26" s="1">
        <f t="shared" si="1"/>
        <v>11987.194875000001</v>
      </c>
      <c r="G26" s="1">
        <f t="shared" si="2"/>
        <v>85524.11638883501</v>
      </c>
      <c r="H26" s="1">
        <f t="shared" si="3"/>
        <v>85524.12</v>
      </c>
    </row>
    <row r="27" spans="1:8" ht="45" customHeight="1">
      <c r="A27" s="15">
        <v>17</v>
      </c>
      <c r="B27" s="37" t="s">
        <v>39</v>
      </c>
      <c r="C27" s="1">
        <f>1316.55-5.33</f>
        <v>1311.22</v>
      </c>
      <c r="D27" s="1">
        <f t="shared" si="0"/>
        <v>159706.96849253954</v>
      </c>
      <c r="E27" s="1">
        <v>0</v>
      </c>
      <c r="F27" s="1">
        <f t="shared" si="1"/>
        <v>0</v>
      </c>
      <c r="G27" s="1">
        <f t="shared" si="2"/>
        <v>159706.96849253954</v>
      </c>
      <c r="H27" s="1">
        <f t="shared" si="3"/>
        <v>159706.97</v>
      </c>
    </row>
    <row r="28" spans="1:8" ht="45" customHeight="1">
      <c r="A28" s="15">
        <v>18</v>
      </c>
      <c r="B28" s="37" t="s">
        <v>33</v>
      </c>
      <c r="C28" s="1">
        <v>511.13</v>
      </c>
      <c r="D28" s="1">
        <f t="shared" si="0"/>
        <v>62255.77920226334</v>
      </c>
      <c r="E28" s="1">
        <v>30</v>
      </c>
      <c r="F28" s="1">
        <f t="shared" si="1"/>
        <v>11987.194875000001</v>
      </c>
      <c r="G28" s="1">
        <f t="shared" si="2"/>
        <v>74242.97407726334</v>
      </c>
      <c r="H28" s="1">
        <f t="shared" si="3"/>
        <v>74242.97</v>
      </c>
    </row>
    <row r="29" spans="1:8" ht="45" customHeight="1">
      <c r="A29" s="15">
        <v>19</v>
      </c>
      <c r="B29" s="37" t="s">
        <v>34</v>
      </c>
      <c r="C29" s="1">
        <f>180.33+20</f>
        <v>200.33</v>
      </c>
      <c r="D29" s="1">
        <f t="shared" si="0"/>
        <v>24400.25090992392</v>
      </c>
      <c r="E29" s="1">
        <v>0</v>
      </c>
      <c r="F29" s="1">
        <f t="shared" si="1"/>
        <v>0</v>
      </c>
      <c r="G29" s="1">
        <f t="shared" si="2"/>
        <v>24400.25090992392</v>
      </c>
      <c r="H29" s="1">
        <f t="shared" si="3"/>
        <v>24400.25</v>
      </c>
    </row>
    <row r="30" spans="1:8" ht="45" customHeight="1">
      <c r="A30" s="15">
        <v>20</v>
      </c>
      <c r="B30" s="37" t="s">
        <v>35</v>
      </c>
      <c r="C30" s="1">
        <v>729.8</v>
      </c>
      <c r="D30" s="1">
        <f t="shared" si="0"/>
        <v>88889.84732223071</v>
      </c>
      <c r="E30" s="1">
        <v>30</v>
      </c>
      <c r="F30" s="1">
        <f t="shared" si="1"/>
        <v>11987.194875000001</v>
      </c>
      <c r="G30" s="1">
        <f t="shared" si="2"/>
        <v>100877.04219723071</v>
      </c>
      <c r="H30" s="1">
        <f t="shared" si="3"/>
        <v>100877.04</v>
      </c>
    </row>
    <row r="31" spans="1:8" ht="51.75" customHeight="1">
      <c r="A31" s="15">
        <v>21</v>
      </c>
      <c r="B31" s="37" t="s">
        <v>18</v>
      </c>
      <c r="C31" s="1">
        <f>422.25-1.67</f>
        <v>420.58</v>
      </c>
      <c r="D31" s="1">
        <f t="shared" si="0"/>
        <v>51226.76347873909</v>
      </c>
      <c r="E31" s="1">
        <v>0</v>
      </c>
      <c r="F31" s="1">
        <f t="shared" si="1"/>
        <v>0</v>
      </c>
      <c r="G31" s="1">
        <f t="shared" si="2"/>
        <v>51226.76347873909</v>
      </c>
      <c r="H31" s="1">
        <f t="shared" si="3"/>
        <v>51226.76</v>
      </c>
    </row>
    <row r="32" spans="1:8" ht="49.5" customHeight="1">
      <c r="A32" s="15">
        <v>22</v>
      </c>
      <c r="B32" s="37" t="s">
        <v>37</v>
      </c>
      <c r="C32" s="1">
        <v>215</v>
      </c>
      <c r="D32" s="1">
        <f t="shared" si="0"/>
        <v>26187.06107739052</v>
      </c>
      <c r="E32" s="16">
        <v>0</v>
      </c>
      <c r="F32" s="1">
        <f t="shared" si="1"/>
        <v>0</v>
      </c>
      <c r="G32" s="1">
        <f t="shared" si="2"/>
        <v>26187.06107739052</v>
      </c>
      <c r="H32" s="1">
        <f t="shared" si="3"/>
        <v>26187.06</v>
      </c>
    </row>
    <row r="33" spans="1:8" ht="45" customHeight="1">
      <c r="A33" s="15">
        <v>23</v>
      </c>
      <c r="B33" s="37" t="s">
        <v>26</v>
      </c>
      <c r="C33" s="1">
        <v>1133.02</v>
      </c>
      <c r="D33" s="1">
        <f t="shared" si="0"/>
        <v>138002.15786932563</v>
      </c>
      <c r="E33" s="16">
        <v>30</v>
      </c>
      <c r="F33" s="1">
        <f t="shared" si="1"/>
        <v>11987.194875000001</v>
      </c>
      <c r="G33" s="1">
        <f t="shared" si="2"/>
        <v>149989.35274432565</v>
      </c>
      <c r="H33" s="1">
        <f>ROUND(G33,2)</f>
        <v>149989.35</v>
      </c>
    </row>
    <row r="34" spans="1:8" ht="36.75" customHeight="1">
      <c r="A34" s="17"/>
      <c r="B34" s="18" t="s">
        <v>5</v>
      </c>
      <c r="C34" s="19">
        <f aca="true" t="shared" si="4" ref="C34:H34">SUM(C8:C33)</f>
        <v>14172.019999999999</v>
      </c>
      <c r="D34" s="19">
        <f t="shared" si="4"/>
        <v>1726156.0620000004</v>
      </c>
      <c r="E34" s="19">
        <f t="shared" si="4"/>
        <v>480</v>
      </c>
      <c r="F34" s="19">
        <f t="shared" si="4"/>
        <v>191795.11799999996</v>
      </c>
      <c r="G34" s="19">
        <f t="shared" si="4"/>
        <v>1917951.1800000002</v>
      </c>
      <c r="H34" s="19">
        <f t="shared" si="4"/>
        <v>1917951.1800000004</v>
      </c>
    </row>
    <row r="35" spans="1:8" ht="48.75" customHeight="1">
      <c r="A35" s="20"/>
      <c r="B35" s="21" t="s">
        <v>16</v>
      </c>
      <c r="C35" s="22">
        <f>C34</f>
        <v>14172.019999999999</v>
      </c>
      <c r="D35" s="23"/>
      <c r="E35" s="24" t="s">
        <v>17</v>
      </c>
      <c r="F35" s="25">
        <f>E34</f>
        <v>480</v>
      </c>
      <c r="G35" s="26"/>
      <c r="H35" s="26"/>
    </row>
    <row r="36" spans="1:8" ht="55.5" customHeight="1">
      <c r="A36" s="20"/>
      <c r="B36" s="21" t="s">
        <v>20</v>
      </c>
      <c r="C36" s="22">
        <f>0.9*1917951.18</f>
        <v>1726156.062</v>
      </c>
      <c r="D36" s="23"/>
      <c r="E36" s="24" t="s">
        <v>22</v>
      </c>
      <c r="F36" s="27">
        <f>0.1*1917951.18</f>
        <v>191795.11800000002</v>
      </c>
      <c r="G36" s="26"/>
      <c r="H36" s="26"/>
    </row>
    <row r="37" spans="1:8" ht="60.75" customHeight="1">
      <c r="A37" s="20"/>
      <c r="B37" s="21" t="s">
        <v>21</v>
      </c>
      <c r="C37" s="22">
        <f>C36/C35</f>
        <v>121.80028408088614</v>
      </c>
      <c r="D37" s="23"/>
      <c r="E37" s="24" t="s">
        <v>23</v>
      </c>
      <c r="F37" s="27">
        <f>F36/F35</f>
        <v>399.5731625</v>
      </c>
      <c r="G37" s="28"/>
      <c r="H37" s="28"/>
    </row>
    <row r="38" spans="1:8" ht="20.25" customHeight="1">
      <c r="A38" s="29"/>
      <c r="B38" s="9"/>
      <c r="C38" s="30"/>
      <c r="D38" s="30"/>
      <c r="E38" s="30"/>
      <c r="F38" s="31"/>
      <c r="G38" s="32"/>
      <c r="H38" s="32"/>
    </row>
    <row r="39" spans="3:8" ht="19.5">
      <c r="C39" s="33"/>
      <c r="D39" s="33"/>
      <c r="G39" s="28"/>
      <c r="H39" s="28"/>
    </row>
    <row r="40" spans="3:8" ht="19.5">
      <c r="C40" s="33"/>
      <c r="D40" s="33"/>
      <c r="G40" s="28"/>
      <c r="H40" s="28"/>
    </row>
    <row r="41" spans="3:8" ht="19.5">
      <c r="C41" s="34"/>
      <c r="D41" s="33"/>
      <c r="G41" s="28"/>
      <c r="H41" s="28"/>
    </row>
    <row r="42" spans="3:8" ht="19.5">
      <c r="C42" s="33"/>
      <c r="D42" s="33"/>
      <c r="G42" s="28"/>
      <c r="H42" s="28"/>
    </row>
    <row r="43" spans="7:8" ht="19.5">
      <c r="G43" s="28"/>
      <c r="H43" s="28"/>
    </row>
    <row r="44" spans="7:8" ht="19.5">
      <c r="G44" s="28"/>
      <c r="H44" s="28"/>
    </row>
    <row r="45" spans="7:8" ht="19.5">
      <c r="G45" s="28"/>
      <c r="H45" s="28"/>
    </row>
    <row r="46" spans="7:8" ht="19.5">
      <c r="G46" s="28"/>
      <c r="H46" s="28"/>
    </row>
    <row r="47" spans="7:8" ht="19.5">
      <c r="G47" s="28"/>
      <c r="H47" s="28"/>
    </row>
    <row r="48" spans="7:8" ht="12.75">
      <c r="G48" s="35"/>
      <c r="H48" s="35"/>
    </row>
    <row r="49" spans="7:8" ht="12.75">
      <c r="G49" s="35"/>
      <c r="H49" s="35"/>
    </row>
    <row r="50" spans="7:8" ht="12.75">
      <c r="G50" s="35"/>
      <c r="H50" s="35"/>
    </row>
    <row r="51" spans="7:8" ht="12.75">
      <c r="G51" s="35"/>
      <c r="H51" s="35"/>
    </row>
    <row r="52" spans="7:8" ht="12.75">
      <c r="G52" s="35"/>
      <c r="H52" s="35"/>
    </row>
    <row r="53" spans="7:8" ht="12.75">
      <c r="G53" s="35"/>
      <c r="H53" s="35"/>
    </row>
    <row r="54" spans="7:8" ht="12.75">
      <c r="G54" s="35"/>
      <c r="H54" s="35"/>
    </row>
    <row r="55" spans="7:8" ht="12.75">
      <c r="G55" s="35"/>
      <c r="H55" s="35"/>
    </row>
    <row r="56" spans="7:8" ht="12.75">
      <c r="G56" s="35"/>
      <c r="H56" s="35"/>
    </row>
    <row r="57" spans="7:8" ht="12.75">
      <c r="G57" s="35"/>
      <c r="H57" s="35"/>
    </row>
    <row r="58" spans="7:8" ht="12.75">
      <c r="G58" s="35"/>
      <c r="H58" s="35"/>
    </row>
    <row r="59" spans="7:8" ht="12.75">
      <c r="G59" s="35"/>
      <c r="H59" s="35"/>
    </row>
    <row r="60" spans="7:8" ht="12.75">
      <c r="G60" s="35"/>
      <c r="H60" s="35"/>
    </row>
    <row r="61" spans="7:8" ht="12.75">
      <c r="G61" s="35"/>
      <c r="H61" s="35"/>
    </row>
    <row r="62" spans="4:5" ht="12.75">
      <c r="D62" s="36"/>
      <c r="E62" s="36"/>
    </row>
    <row r="63" spans="4:5" ht="12.75">
      <c r="D63" s="36"/>
      <c r="E63" s="36"/>
    </row>
    <row r="66" spans="4:5" ht="12.75">
      <c r="D66" s="36"/>
      <c r="E66" s="36"/>
    </row>
  </sheetData>
  <sheetProtection/>
  <mergeCells count="2">
    <mergeCell ref="C6:D6"/>
    <mergeCell ref="E6:F6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portrait" paperSize="9" scale="46" r:id="rId1"/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2023-03-01T14:52:41Z</cp:lastPrinted>
  <dcterms:created xsi:type="dcterms:W3CDTF">2004-01-09T07:03:24Z</dcterms:created>
  <dcterms:modified xsi:type="dcterms:W3CDTF">2023-03-06T07:37:52Z</dcterms:modified>
  <cp:category/>
  <cp:version/>
  <cp:contentType/>
  <cp:contentStatus/>
</cp:coreProperties>
</file>